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11250"/>
  </bookViews>
  <sheets>
    <sheet name="قائمة المركز المالي" sheetId="1" r:id="rId1"/>
  </sheets>
  <calcPr calcId="125725"/>
</workbook>
</file>

<file path=xl/calcChain.xml><?xml version="1.0" encoding="utf-8"?>
<calcChain xmlns="http://schemas.openxmlformats.org/spreadsheetml/2006/main">
  <c r="H49" i="1"/>
  <c r="G49"/>
  <c r="F49"/>
  <c r="E49"/>
  <c r="D49"/>
  <c r="C49"/>
  <c r="B49"/>
  <c r="H38"/>
  <c r="G38"/>
  <c r="F38"/>
  <c r="E38"/>
  <c r="D38"/>
  <c r="C38"/>
  <c r="B38"/>
  <c r="H31"/>
  <c r="H33" s="1"/>
  <c r="G31"/>
  <c r="G33" s="1"/>
  <c r="F31"/>
  <c r="F33" s="1"/>
  <c r="E31"/>
  <c r="E33" s="1"/>
  <c r="D31"/>
  <c r="D33" s="1"/>
  <c r="C31"/>
  <c r="C33" s="1"/>
  <c r="B31"/>
  <c r="B33" s="1"/>
  <c r="H20"/>
  <c r="G20"/>
  <c r="G22" s="1"/>
  <c r="F20"/>
  <c r="E20"/>
  <c r="E22" s="1"/>
  <c r="D20"/>
  <c r="C20"/>
  <c r="C22" s="1"/>
  <c r="B20"/>
  <c r="H10"/>
  <c r="H22" s="1"/>
  <c r="G10"/>
  <c r="F10"/>
  <c r="F22" s="1"/>
  <c r="E10"/>
  <c r="D10"/>
  <c r="D22" s="1"/>
  <c r="C10"/>
  <c r="B10"/>
  <c r="B22" s="1"/>
  <c r="B51" l="1"/>
  <c r="B53" s="1"/>
  <c r="D51"/>
  <c r="D53" s="1"/>
  <c r="F51"/>
  <c r="F53" s="1"/>
  <c r="H51"/>
  <c r="H53" s="1"/>
  <c r="C51"/>
  <c r="C53" s="1"/>
  <c r="E51"/>
  <c r="E53" s="1"/>
  <c r="G51"/>
  <c r="G53" s="1"/>
</calcChain>
</file>

<file path=xl/sharedStrings.xml><?xml version="1.0" encoding="utf-8"?>
<sst xmlns="http://schemas.openxmlformats.org/spreadsheetml/2006/main" count="120" uniqueCount="101">
  <si>
    <t>قائمة المركز المالي</t>
  </si>
  <si>
    <t>Statement of Financial Position</t>
  </si>
  <si>
    <t>البيان</t>
  </si>
  <si>
    <t>2012-2013</t>
  </si>
  <si>
    <t>2011-2012</t>
  </si>
  <si>
    <t>2010-2011</t>
  </si>
  <si>
    <t>2009-2010</t>
  </si>
  <si>
    <t>2008-2009</t>
  </si>
  <si>
    <t>2007-2008</t>
  </si>
  <si>
    <t>2007-2006</t>
  </si>
  <si>
    <t>الموجودات</t>
  </si>
  <si>
    <t>Assets</t>
  </si>
  <si>
    <t>أولاً: الموجودات الثابتة</t>
  </si>
  <si>
    <t>Fixed Assets</t>
  </si>
  <si>
    <t xml:space="preserve">صافي الموجودات الثابتة </t>
  </si>
  <si>
    <t xml:space="preserve"> Net Fixed Assets</t>
  </si>
  <si>
    <t xml:space="preserve">استثمارات في أوراق مالية </t>
  </si>
  <si>
    <t>Investments in Securities</t>
  </si>
  <si>
    <t xml:space="preserve">مشروعات قيد التنفيذ </t>
  </si>
  <si>
    <t>Projects under implementation</t>
  </si>
  <si>
    <t>إجمالي الموجودات الثابتة</t>
  </si>
  <si>
    <t>Total Fixed Assets</t>
  </si>
  <si>
    <t>ثانياً: الموجودات المتداولة</t>
  </si>
  <si>
    <t>Current Assets</t>
  </si>
  <si>
    <t xml:space="preserve">المخزون السلعي </t>
  </si>
  <si>
    <t>Inventory</t>
  </si>
  <si>
    <t xml:space="preserve">صافي المدينون </t>
  </si>
  <si>
    <t>Net receivables</t>
  </si>
  <si>
    <t xml:space="preserve">سلف مختلفة </t>
  </si>
  <si>
    <t>-</t>
  </si>
  <si>
    <t>Different Advances</t>
  </si>
  <si>
    <t xml:space="preserve">زراعات قائمة </t>
  </si>
  <si>
    <t>Agricultural projects ongoing</t>
  </si>
  <si>
    <t xml:space="preserve">مصروفات مدفوعة مقدماً </t>
  </si>
  <si>
    <t>Prepaid expenses</t>
  </si>
  <si>
    <t xml:space="preserve">تأمينات لدى الغير </t>
  </si>
  <si>
    <t>Insurance for others</t>
  </si>
  <si>
    <t xml:space="preserve">نقد في الصندوق ولدى المصارف </t>
  </si>
  <si>
    <t>Cash and bank balances</t>
  </si>
  <si>
    <t xml:space="preserve">إيرادات مستحقة غير مقبوضة </t>
  </si>
  <si>
    <t>Accrued income</t>
  </si>
  <si>
    <t xml:space="preserve">إجمالي الموجودات المتداولة </t>
  </si>
  <si>
    <t>Total Current Assets</t>
  </si>
  <si>
    <t>إجمالي الموجودات الثابتة والمتداولة</t>
  </si>
  <si>
    <t>Total Assets</t>
  </si>
  <si>
    <t xml:space="preserve">ثالثاً: حقوق المساهمين </t>
  </si>
  <si>
    <t>Equity</t>
  </si>
  <si>
    <t xml:space="preserve">رأس المال المكتتب به والمدفوع </t>
  </si>
  <si>
    <t>Share Capital</t>
  </si>
  <si>
    <t xml:space="preserve">علاوة الإصدار </t>
  </si>
  <si>
    <t>Premium issuance</t>
  </si>
  <si>
    <t xml:space="preserve">احتياطي قانوني </t>
  </si>
  <si>
    <t>Compulsory Reserves</t>
  </si>
  <si>
    <t xml:space="preserve">احتياطي اختياري </t>
  </si>
  <si>
    <t>Voluntary Reserve</t>
  </si>
  <si>
    <t xml:space="preserve">أرباح مدورة </t>
  </si>
  <si>
    <t>Retained Earnings</t>
  </si>
  <si>
    <t>أرباح (خسائر) نتيجة الدورة</t>
  </si>
  <si>
    <t>Profit (loss) for the period</t>
  </si>
  <si>
    <t xml:space="preserve">أرباح مقترح توزيعها </t>
  </si>
  <si>
    <t>Proposed dividends</t>
  </si>
  <si>
    <t xml:space="preserve">إجمالي حقوق المساهمين </t>
  </si>
  <si>
    <t>Total Shareholders' Equity</t>
  </si>
  <si>
    <t>رابعاً: حقوق الأقلية</t>
  </si>
  <si>
    <t>Minority rights</t>
  </si>
  <si>
    <t xml:space="preserve"> (إجمالي حقوق الملكية (ثالثاً+رابعاً</t>
  </si>
  <si>
    <t>Total Equity</t>
  </si>
  <si>
    <r>
      <rPr>
        <b/>
        <u/>
        <sz val="13"/>
        <color theme="1"/>
        <rFont val="Arabic Transparent"/>
        <charset val="178"/>
      </rPr>
      <t>خامساً: المطاليب طويلة الأجل</t>
    </r>
    <r>
      <rPr>
        <b/>
        <sz val="13"/>
        <color theme="1"/>
        <rFont val="Arabic Transparent"/>
        <charset val="178"/>
      </rPr>
      <t xml:space="preserve"> </t>
    </r>
  </si>
  <si>
    <t>Long-term liabilities</t>
  </si>
  <si>
    <t xml:space="preserve">قروض طويلة الأجل </t>
  </si>
  <si>
    <t>Long-term loans</t>
  </si>
  <si>
    <t>أرباح محتجزة مقابل اكتتاب بزيادة رأس المال</t>
  </si>
  <si>
    <t>Retained earnings in order to subscribe to a capital increase</t>
  </si>
  <si>
    <t xml:space="preserve">مخصص مكافأة نهاية الخدمة </t>
  </si>
  <si>
    <t>Provision End of service benefits</t>
  </si>
  <si>
    <t xml:space="preserve">إجمالي المطاليب طويلة الاجل </t>
  </si>
  <si>
    <t>Total long-term liabilities</t>
  </si>
  <si>
    <t>سادساً: المطاليب المتداولة</t>
  </si>
  <si>
    <t>Current Liabilities</t>
  </si>
  <si>
    <t xml:space="preserve">أقساط مستحقة من قروض طويلة الأجل </t>
  </si>
  <si>
    <t>Premiums payable from long-term loans</t>
  </si>
  <si>
    <t xml:space="preserve">دائنون </t>
  </si>
  <si>
    <t>Accounts payable</t>
  </si>
  <si>
    <t>الأرباح غير المسددة</t>
  </si>
  <si>
    <t>Profits unpaid</t>
  </si>
  <si>
    <t xml:space="preserve">نفقات انتقالية دائنة </t>
  </si>
  <si>
    <t>Transition expenses payable</t>
  </si>
  <si>
    <t xml:space="preserve">مخصصات أخرى / حسابات دائنة مختلفة </t>
  </si>
  <si>
    <t>Other provisions / Accounts Payable different</t>
  </si>
  <si>
    <t>تأمينات وتوقيفات للغير</t>
  </si>
  <si>
    <t>Insurance and arrests of Other</t>
  </si>
  <si>
    <t>مستحقات للغير</t>
  </si>
  <si>
    <t>Accrued Expenses</t>
  </si>
  <si>
    <t xml:space="preserve">المؤونات </t>
  </si>
  <si>
    <t>Provisions</t>
  </si>
  <si>
    <t xml:space="preserve">قروض قصيرة الأجل </t>
  </si>
  <si>
    <t>Short-term loans</t>
  </si>
  <si>
    <t xml:space="preserve">اجمالي المطاليب المتداولة </t>
  </si>
  <si>
    <t>Total Current Liabilities</t>
  </si>
  <si>
    <t xml:space="preserve">إجمالي حقوق الملكية والمطاليب </t>
  </si>
  <si>
    <t>Total Liabilities and Equity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</si>
</sst>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_-* #,##0_-;_-* #,##0\-;_-* &quot;-&quot;_-;_-@_-"/>
    <numFmt numFmtId="165" formatCode="_-* #,##0.00_-;_-* #,##0.00\-;_-* &quot;-&quot;??_-;_-@_-"/>
    <numFmt numFmtId="166" formatCode="_-* #,##0_-;_-* #,##0\-;_-* &quot;-&quot;??_-;_-@_-"/>
    <numFmt numFmtId="167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Arabic Transparent"/>
      <charset val="178"/>
    </font>
    <font>
      <b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u/>
      <sz val="13"/>
      <color theme="1"/>
      <name val="Arabic Transparent"/>
      <charset val="178"/>
    </font>
    <font>
      <u/>
      <sz val="13"/>
      <color theme="1"/>
      <name val="Arabic Transparent"/>
      <charset val="178"/>
    </font>
    <font>
      <u val="singleAccounting"/>
      <sz val="13"/>
      <color theme="1"/>
      <name val="Arabic Transparent"/>
      <charset val="178"/>
    </font>
    <font>
      <sz val="12"/>
      <color rgb="FF222222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</cellStyleXfs>
  <cellXfs count="46">
    <xf numFmtId="0" fontId="0" fillId="0" borderId="0" xfId="0"/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0" fontId="2" fillId="2" borderId="0" xfId="0" applyFont="1" applyFill="1" applyBorder="1" applyAlignment="1">
      <alignment horizontal="left" vertical="center"/>
    </xf>
    <xf numFmtId="0" fontId="4" fillId="0" borderId="0" xfId="0" applyFont="1" applyFill="1"/>
    <xf numFmtId="0" fontId="5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37" fontId="3" fillId="0" borderId="1" xfId="0" applyNumberFormat="1" applyFont="1" applyFill="1" applyBorder="1"/>
    <xf numFmtId="0" fontId="6" fillId="0" borderId="1" xfId="0" applyFont="1" applyBorder="1"/>
    <xf numFmtId="0" fontId="4" fillId="0" borderId="4" xfId="0" applyFont="1" applyFill="1" applyBorder="1" applyAlignment="1">
      <alignment horizontal="right" vertical="center"/>
    </xf>
    <xf numFmtId="37" fontId="4" fillId="0" borderId="4" xfId="0" applyNumberFormat="1" applyFont="1" applyFill="1" applyBorder="1" applyAlignment="1">
      <alignment horizontal="right" vertical="center"/>
    </xf>
    <xf numFmtId="41" fontId="4" fillId="0" borderId="4" xfId="2" applyNumberFormat="1" applyFont="1" applyFill="1" applyBorder="1" applyAlignment="1"/>
    <xf numFmtId="0" fontId="4" fillId="0" borderId="1" xfId="0" applyFont="1" applyBorder="1"/>
    <xf numFmtId="37" fontId="4" fillId="0" borderId="4" xfId="2" applyNumberFormat="1" applyFont="1" applyFill="1" applyBorder="1" applyAlignment="1"/>
    <xf numFmtId="37" fontId="7" fillId="0" borderId="4" xfId="0" applyNumberFormat="1" applyFont="1" applyFill="1" applyBorder="1" applyAlignment="1">
      <alignment horizontal="right" vertical="center"/>
    </xf>
    <xf numFmtId="41" fontId="8" fillId="0" borderId="4" xfId="2" applyNumberFormat="1" applyFont="1" applyFill="1" applyBorder="1" applyAlignment="1"/>
    <xf numFmtId="0" fontId="9" fillId="0" borderId="1" xfId="0" applyFont="1" applyBorder="1" applyAlignment="1"/>
    <xf numFmtId="166" fontId="5" fillId="2" borderId="1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37" fontId="3" fillId="0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41" fontId="4" fillId="0" borderId="4" xfId="2" applyNumberFormat="1" applyFont="1" applyFill="1" applyBorder="1" applyAlignment="1">
      <alignment horizontal="right"/>
    </xf>
    <xf numFmtId="41" fontId="8" fillId="0" borderId="4" xfId="2" applyNumberFormat="1" applyFont="1" applyFill="1" applyBorder="1" applyAlignment="1">
      <alignment horizontal="right"/>
    </xf>
    <xf numFmtId="0" fontId="9" fillId="0" borderId="1" xfId="0" applyFont="1" applyFill="1" applyBorder="1" applyAlignment="1"/>
    <xf numFmtId="3" fontId="4" fillId="0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9" fillId="0" borderId="1" xfId="0" applyFont="1" applyBorder="1" applyAlignment="1">
      <alignment wrapText="1"/>
    </xf>
    <xf numFmtId="0" fontId="4" fillId="0" borderId="4" xfId="0" applyFont="1" applyBorder="1"/>
    <xf numFmtId="0" fontId="5" fillId="2" borderId="4" xfId="0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37" fontId="4" fillId="0" borderId="0" xfId="0" applyNumberFormat="1" applyFont="1" applyFill="1" applyAlignment="1">
      <alignment horizontal="right"/>
    </xf>
    <xf numFmtId="3" fontId="4" fillId="0" borderId="0" xfId="0" applyNumberFormat="1" applyFont="1" applyFill="1"/>
  </cellXfs>
  <cellStyles count="10">
    <cellStyle name="Comma" xfId="1" builtinId="3"/>
    <cellStyle name="Comma [0]" xfId="2" builtinId="6"/>
    <cellStyle name="Comma 2" xfId="3"/>
    <cellStyle name="Comma 3" xfId="4"/>
    <cellStyle name="Normal" xfId="0" builtinId="0"/>
    <cellStyle name="Normal 2" xfId="5"/>
    <cellStyle name="Normal 3" xfId="6"/>
    <cellStyle name="Normal 4" xfId="7"/>
    <cellStyle name="Normal 5" xfId="8"/>
    <cellStyle name="Normal 6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7"/>
  <sheetViews>
    <sheetView rightToLeft="1" tabSelected="1" workbookViewId="0">
      <selection activeCell="A2" sqref="A2"/>
    </sheetView>
  </sheetViews>
  <sheetFormatPr defaultRowHeight="18"/>
  <cols>
    <col min="1" max="1" width="45.28515625" style="31" customWidth="1"/>
    <col min="2" max="5" width="18.140625" style="31" customWidth="1"/>
    <col min="6" max="6" width="18.140625" style="6" customWidth="1"/>
    <col min="7" max="8" width="18.140625" style="45" customWidth="1"/>
    <col min="9" max="9" width="66.140625" style="6" customWidth="1"/>
    <col min="10" max="16384" width="9.140625" style="6"/>
  </cols>
  <sheetData>
    <row r="2" spans="1:9" ht="19.5">
      <c r="A2" s="1" t="s">
        <v>0</v>
      </c>
      <c r="B2" s="2"/>
      <c r="C2" s="2"/>
      <c r="D2" s="2"/>
      <c r="E2" s="2"/>
      <c r="F2" s="3"/>
      <c r="G2" s="4"/>
      <c r="H2" s="4"/>
      <c r="I2" s="5" t="s">
        <v>1</v>
      </c>
    </row>
    <row r="4" spans="1:9">
      <c r="A4" s="7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10" t="s">
        <v>8</v>
      </c>
      <c r="H4" s="10" t="s">
        <v>9</v>
      </c>
      <c r="I4" s="11" t="s">
        <v>1</v>
      </c>
    </row>
    <row r="5" spans="1:9">
      <c r="A5" s="12" t="s">
        <v>10</v>
      </c>
      <c r="B5" s="12"/>
      <c r="C5" s="12"/>
      <c r="D5" s="12"/>
      <c r="E5" s="13"/>
      <c r="F5" s="13"/>
      <c r="G5" s="13"/>
      <c r="H5" s="13"/>
      <c r="I5" s="14" t="s">
        <v>11</v>
      </c>
    </row>
    <row r="6" spans="1:9">
      <c r="A6" s="12" t="s">
        <v>12</v>
      </c>
      <c r="B6" s="12"/>
      <c r="C6" s="12"/>
      <c r="D6" s="12"/>
      <c r="E6" s="13"/>
      <c r="F6" s="13"/>
      <c r="G6" s="13"/>
      <c r="H6" s="13"/>
      <c r="I6" s="15" t="s">
        <v>13</v>
      </c>
    </row>
    <row r="7" spans="1:9">
      <c r="A7" s="16" t="s">
        <v>14</v>
      </c>
      <c r="B7" s="17">
        <v>192925770</v>
      </c>
      <c r="C7" s="17">
        <v>209953567</v>
      </c>
      <c r="D7" s="17">
        <v>215739420</v>
      </c>
      <c r="E7" s="18">
        <v>213586374</v>
      </c>
      <c r="F7" s="18">
        <v>214494865</v>
      </c>
      <c r="G7" s="18">
        <v>223283699</v>
      </c>
      <c r="H7" s="18">
        <v>222692136</v>
      </c>
      <c r="I7" s="19" t="s">
        <v>15</v>
      </c>
    </row>
    <row r="8" spans="1:9">
      <c r="A8" s="16" t="s">
        <v>16</v>
      </c>
      <c r="B8" s="17">
        <v>5000000</v>
      </c>
      <c r="C8" s="17">
        <v>5000000</v>
      </c>
      <c r="D8" s="20">
        <v>5000000</v>
      </c>
      <c r="E8" s="18">
        <v>5000000</v>
      </c>
      <c r="F8" s="18">
        <v>5000000</v>
      </c>
      <c r="G8" s="18">
        <v>5000000</v>
      </c>
      <c r="H8" s="18">
        <v>5000000</v>
      </c>
      <c r="I8" s="19" t="s">
        <v>17</v>
      </c>
    </row>
    <row r="9" spans="1:9" ht="21">
      <c r="A9" s="16" t="s">
        <v>18</v>
      </c>
      <c r="B9" s="21">
        <v>36836043</v>
      </c>
      <c r="C9" s="21">
        <v>33636098</v>
      </c>
      <c r="D9" s="22">
        <v>44494874</v>
      </c>
      <c r="E9" s="22">
        <v>34152829</v>
      </c>
      <c r="F9" s="22">
        <v>23382815</v>
      </c>
      <c r="G9" s="22">
        <v>17507028</v>
      </c>
      <c r="H9" s="22">
        <v>19696100</v>
      </c>
      <c r="I9" s="23" t="s">
        <v>19</v>
      </c>
    </row>
    <row r="10" spans="1:9">
      <c r="A10" s="7" t="s">
        <v>20</v>
      </c>
      <c r="B10" s="24">
        <f>SUM(B7:B9)</f>
        <v>234761813</v>
      </c>
      <c r="C10" s="24">
        <f t="shared" ref="C10:H10" si="0">SUM(C7:C9)</f>
        <v>248589665</v>
      </c>
      <c r="D10" s="24">
        <f t="shared" si="0"/>
        <v>265234294</v>
      </c>
      <c r="E10" s="24">
        <f t="shared" si="0"/>
        <v>252739203</v>
      </c>
      <c r="F10" s="24">
        <f t="shared" si="0"/>
        <v>242877680</v>
      </c>
      <c r="G10" s="24">
        <f t="shared" si="0"/>
        <v>245790727</v>
      </c>
      <c r="H10" s="24">
        <f t="shared" si="0"/>
        <v>247388236</v>
      </c>
      <c r="I10" s="25" t="s">
        <v>21</v>
      </c>
    </row>
    <row r="11" spans="1:9">
      <c r="A11" s="26" t="s">
        <v>22</v>
      </c>
      <c r="B11" s="26"/>
      <c r="C11" s="27"/>
      <c r="D11" s="28"/>
      <c r="E11" s="29"/>
      <c r="F11" s="29"/>
      <c r="G11" s="29"/>
      <c r="H11" s="29"/>
      <c r="I11" s="15" t="s">
        <v>23</v>
      </c>
    </row>
    <row r="12" spans="1:9">
      <c r="A12" s="16" t="s">
        <v>24</v>
      </c>
      <c r="B12" s="17">
        <v>2556422</v>
      </c>
      <c r="C12" s="17">
        <v>17177640</v>
      </c>
      <c r="D12" s="17">
        <v>14070969</v>
      </c>
      <c r="E12" s="18">
        <v>10355010</v>
      </c>
      <c r="F12" s="18">
        <v>12441231</v>
      </c>
      <c r="G12" s="18">
        <v>9548043</v>
      </c>
      <c r="H12" s="18">
        <v>4107132</v>
      </c>
      <c r="I12" s="19" t="s">
        <v>25</v>
      </c>
    </row>
    <row r="13" spans="1:9">
      <c r="A13" s="16" t="s">
        <v>26</v>
      </c>
      <c r="B13" s="17">
        <v>4467304</v>
      </c>
      <c r="C13" s="17">
        <v>4274746</v>
      </c>
      <c r="D13" s="17">
        <v>3526747</v>
      </c>
      <c r="E13" s="18">
        <v>4151290</v>
      </c>
      <c r="F13" s="18">
        <v>3921515</v>
      </c>
      <c r="G13" s="18">
        <v>3335887</v>
      </c>
      <c r="H13" s="18">
        <v>5801403</v>
      </c>
      <c r="I13" s="23" t="s">
        <v>27</v>
      </c>
    </row>
    <row r="14" spans="1:9">
      <c r="A14" s="16" t="s">
        <v>28</v>
      </c>
      <c r="B14" s="17">
        <v>1216903</v>
      </c>
      <c r="C14" s="17">
        <v>1475689</v>
      </c>
      <c r="D14" s="17" t="s">
        <v>29</v>
      </c>
      <c r="E14" s="18">
        <v>0</v>
      </c>
      <c r="F14" s="18">
        <v>0</v>
      </c>
      <c r="G14" s="18">
        <v>0</v>
      </c>
      <c r="H14" s="18">
        <v>2035977</v>
      </c>
      <c r="I14" s="30" t="s">
        <v>30</v>
      </c>
    </row>
    <row r="15" spans="1:9">
      <c r="A15" s="16" t="s">
        <v>31</v>
      </c>
      <c r="B15" s="31" t="s">
        <v>29</v>
      </c>
      <c r="C15" s="17" t="s">
        <v>29</v>
      </c>
      <c r="D15" s="17" t="s">
        <v>29</v>
      </c>
      <c r="E15" s="18">
        <v>0</v>
      </c>
      <c r="F15" s="18">
        <v>0</v>
      </c>
      <c r="G15" s="18">
        <v>0</v>
      </c>
      <c r="H15" s="18">
        <v>1289573</v>
      </c>
      <c r="I15" s="30" t="s">
        <v>32</v>
      </c>
    </row>
    <row r="16" spans="1:9">
      <c r="A16" s="16" t="s">
        <v>33</v>
      </c>
      <c r="B16" s="17">
        <v>39112839</v>
      </c>
      <c r="C16" s="17">
        <v>39048118</v>
      </c>
      <c r="D16" s="17">
        <v>27044268</v>
      </c>
      <c r="E16" s="18">
        <v>24989686</v>
      </c>
      <c r="F16" s="18">
        <v>19837579</v>
      </c>
      <c r="G16" s="18">
        <v>15876022</v>
      </c>
      <c r="H16" s="18">
        <v>1257342</v>
      </c>
      <c r="I16" s="23" t="s">
        <v>34</v>
      </c>
    </row>
    <row r="17" spans="1:9">
      <c r="A17" s="16" t="s">
        <v>35</v>
      </c>
      <c r="B17" s="17">
        <v>100016</v>
      </c>
      <c r="C17" s="17">
        <v>100016</v>
      </c>
      <c r="D17" s="20">
        <v>100016</v>
      </c>
      <c r="E17" s="18">
        <v>100016</v>
      </c>
      <c r="F17" s="18">
        <v>10016</v>
      </c>
      <c r="G17" s="18">
        <v>10016</v>
      </c>
      <c r="H17" s="18">
        <v>10016</v>
      </c>
      <c r="I17" s="23" t="s">
        <v>36</v>
      </c>
    </row>
    <row r="18" spans="1:9">
      <c r="A18" s="16" t="s">
        <v>37</v>
      </c>
      <c r="B18" s="17">
        <v>14959869</v>
      </c>
      <c r="C18" s="17">
        <v>43540431</v>
      </c>
      <c r="D18" s="17">
        <v>34824030</v>
      </c>
      <c r="E18" s="18">
        <v>25118404</v>
      </c>
      <c r="F18" s="18">
        <v>28949505</v>
      </c>
      <c r="G18" s="18">
        <v>1900503</v>
      </c>
      <c r="H18" s="18">
        <v>7847506</v>
      </c>
      <c r="I18" s="19" t="s">
        <v>38</v>
      </c>
    </row>
    <row r="19" spans="1:9" ht="21">
      <c r="A19" s="16" t="s">
        <v>39</v>
      </c>
      <c r="B19" s="22">
        <v>53523</v>
      </c>
      <c r="C19" s="22">
        <v>22990610</v>
      </c>
      <c r="D19" s="22">
        <v>19274797</v>
      </c>
      <c r="E19" s="22">
        <v>27448157</v>
      </c>
      <c r="F19" s="22">
        <v>40620634</v>
      </c>
      <c r="G19" s="22">
        <v>43966701</v>
      </c>
      <c r="H19" s="22">
        <v>29771357</v>
      </c>
      <c r="I19" s="23" t="s">
        <v>40</v>
      </c>
    </row>
    <row r="20" spans="1:9">
      <c r="A20" s="7" t="s">
        <v>41</v>
      </c>
      <c r="B20" s="24">
        <f>SUM(B12:B19)</f>
        <v>62466876</v>
      </c>
      <c r="C20" s="24">
        <f t="shared" ref="C20:H20" si="1">SUM(C12:C19)</f>
        <v>128607250</v>
      </c>
      <c r="D20" s="24">
        <f t="shared" si="1"/>
        <v>98840827</v>
      </c>
      <c r="E20" s="24">
        <f t="shared" si="1"/>
        <v>92162563</v>
      </c>
      <c r="F20" s="24">
        <f t="shared" si="1"/>
        <v>105780480</v>
      </c>
      <c r="G20" s="24">
        <f t="shared" si="1"/>
        <v>74637172</v>
      </c>
      <c r="H20" s="24">
        <f t="shared" si="1"/>
        <v>52120306</v>
      </c>
      <c r="I20" s="25" t="s">
        <v>42</v>
      </c>
    </row>
    <row r="21" spans="1:9">
      <c r="A21" s="32"/>
      <c r="B21" s="32"/>
      <c r="C21" s="32"/>
      <c r="D21" s="32"/>
      <c r="E21" s="32"/>
      <c r="F21" s="32"/>
      <c r="G21" s="32"/>
      <c r="H21" s="32"/>
      <c r="I21" s="33"/>
    </row>
    <row r="22" spans="1:9">
      <c r="A22" s="7" t="s">
        <v>43</v>
      </c>
      <c r="B22" s="24">
        <f>SUM(B20,B10)-1</f>
        <v>297228688</v>
      </c>
      <c r="C22" s="24">
        <f t="shared" ref="C22:H22" si="2">SUM(C20,C10)</f>
        <v>377196915</v>
      </c>
      <c r="D22" s="24">
        <f t="shared" si="2"/>
        <v>364075121</v>
      </c>
      <c r="E22" s="24">
        <f t="shared" si="2"/>
        <v>344901766</v>
      </c>
      <c r="F22" s="24">
        <f t="shared" si="2"/>
        <v>348658160</v>
      </c>
      <c r="G22" s="24">
        <f t="shared" si="2"/>
        <v>320427899</v>
      </c>
      <c r="H22" s="24">
        <f t="shared" si="2"/>
        <v>299508542</v>
      </c>
      <c r="I22" s="25" t="s">
        <v>44</v>
      </c>
    </row>
    <row r="23" spans="1:9">
      <c r="A23" s="26" t="s">
        <v>45</v>
      </c>
      <c r="B23" s="26"/>
      <c r="C23" s="27"/>
      <c r="D23" s="27"/>
      <c r="E23" s="29"/>
      <c r="F23" s="29"/>
      <c r="G23" s="29"/>
      <c r="H23" s="29"/>
      <c r="I23" s="15" t="s">
        <v>46</v>
      </c>
    </row>
    <row r="24" spans="1:9">
      <c r="A24" s="16" t="s">
        <v>47</v>
      </c>
      <c r="B24" s="17">
        <v>140000000</v>
      </c>
      <c r="C24" s="17">
        <v>140000000</v>
      </c>
      <c r="D24" s="18">
        <v>140000000</v>
      </c>
      <c r="E24" s="18">
        <v>140000000</v>
      </c>
      <c r="F24" s="18">
        <v>140000000</v>
      </c>
      <c r="G24" s="18">
        <v>140000000</v>
      </c>
      <c r="H24" s="18">
        <v>140000000</v>
      </c>
      <c r="I24" s="19" t="s">
        <v>48</v>
      </c>
    </row>
    <row r="25" spans="1:9">
      <c r="A25" s="16" t="s">
        <v>49</v>
      </c>
      <c r="B25" s="17">
        <v>16000000</v>
      </c>
      <c r="C25" s="17">
        <v>16000000</v>
      </c>
      <c r="D25" s="18">
        <v>16000000</v>
      </c>
      <c r="E25" s="18">
        <v>16000000</v>
      </c>
      <c r="F25" s="18">
        <v>16000000</v>
      </c>
      <c r="G25" s="18">
        <v>16000000</v>
      </c>
      <c r="H25" s="18">
        <v>16000000</v>
      </c>
      <c r="I25" s="19" t="s">
        <v>50</v>
      </c>
    </row>
    <row r="26" spans="1:9">
      <c r="A26" s="16" t="s">
        <v>51</v>
      </c>
      <c r="B26" s="17">
        <v>34323178</v>
      </c>
      <c r="C26" s="17">
        <v>34323178</v>
      </c>
      <c r="D26" s="17">
        <v>32952558</v>
      </c>
      <c r="E26" s="18">
        <v>30476642</v>
      </c>
      <c r="F26" s="18">
        <v>29533800</v>
      </c>
      <c r="G26" s="18">
        <v>25475970</v>
      </c>
      <c r="H26" s="18">
        <v>24851431</v>
      </c>
      <c r="I26" s="19" t="s">
        <v>52</v>
      </c>
    </row>
    <row r="27" spans="1:9">
      <c r="A27" s="16" t="s">
        <v>53</v>
      </c>
      <c r="B27" s="17">
        <v>7765588</v>
      </c>
      <c r="C27" s="17">
        <v>7765588</v>
      </c>
      <c r="D27" s="20">
        <v>7765588</v>
      </c>
      <c r="E27" s="18">
        <v>7765588</v>
      </c>
      <c r="F27" s="18">
        <v>7765588</v>
      </c>
      <c r="G27" s="18">
        <v>0</v>
      </c>
      <c r="H27" s="18">
        <v>0</v>
      </c>
      <c r="I27" s="19" t="s">
        <v>54</v>
      </c>
    </row>
    <row r="28" spans="1:9">
      <c r="A28" s="16" t="s">
        <v>55</v>
      </c>
      <c r="B28" s="17">
        <v>7490733</v>
      </c>
      <c r="C28" s="17">
        <v>6188715</v>
      </c>
      <c r="D28" s="17">
        <v>20188715</v>
      </c>
      <c r="E28" s="18">
        <v>14133790</v>
      </c>
      <c r="F28" s="18">
        <v>23296769</v>
      </c>
      <c r="G28" s="18">
        <v>135165</v>
      </c>
      <c r="H28" s="18">
        <v>42299</v>
      </c>
      <c r="I28" s="19" t="s">
        <v>56</v>
      </c>
    </row>
    <row r="29" spans="1:9">
      <c r="A29" s="16" t="s">
        <v>57</v>
      </c>
      <c r="B29" s="17">
        <v>-64234053</v>
      </c>
      <c r="C29" s="17">
        <v>11102018</v>
      </c>
      <c r="D29" s="34" t="s">
        <v>29</v>
      </c>
      <c r="E29" s="34" t="s">
        <v>29</v>
      </c>
      <c r="F29" s="34" t="s">
        <v>29</v>
      </c>
      <c r="G29" s="34" t="s">
        <v>29</v>
      </c>
      <c r="H29" s="34" t="s">
        <v>29</v>
      </c>
      <c r="I29" s="23" t="s">
        <v>58</v>
      </c>
    </row>
    <row r="30" spans="1:9" ht="21">
      <c r="A30" s="16" t="s">
        <v>59</v>
      </c>
      <c r="B30" s="35" t="s">
        <v>29</v>
      </c>
      <c r="C30" s="22">
        <v>0</v>
      </c>
      <c r="D30" s="22">
        <v>0</v>
      </c>
      <c r="E30" s="22">
        <v>0</v>
      </c>
      <c r="F30" s="22">
        <v>0</v>
      </c>
      <c r="G30" s="22">
        <v>5058766</v>
      </c>
      <c r="H30" s="22">
        <v>6857804</v>
      </c>
      <c r="I30" s="36" t="s">
        <v>60</v>
      </c>
    </row>
    <row r="31" spans="1:9">
      <c r="A31" s="7" t="s">
        <v>61</v>
      </c>
      <c r="B31" s="24">
        <f>SUM(B24:B30)</f>
        <v>141345446</v>
      </c>
      <c r="C31" s="24">
        <f t="shared" ref="C31:H31" si="3">SUM(C24:C30)</f>
        <v>215379499</v>
      </c>
      <c r="D31" s="24">
        <f t="shared" si="3"/>
        <v>216906861</v>
      </c>
      <c r="E31" s="24">
        <f t="shared" si="3"/>
        <v>208376020</v>
      </c>
      <c r="F31" s="24">
        <f t="shared" si="3"/>
        <v>216596157</v>
      </c>
      <c r="G31" s="24">
        <f t="shared" si="3"/>
        <v>186669901</v>
      </c>
      <c r="H31" s="24">
        <f t="shared" si="3"/>
        <v>187751534</v>
      </c>
      <c r="I31" s="25" t="s">
        <v>62</v>
      </c>
    </row>
    <row r="32" spans="1:9">
      <c r="A32" s="26" t="s">
        <v>63</v>
      </c>
      <c r="B32" s="26"/>
      <c r="C32" s="27"/>
      <c r="D32" s="27"/>
      <c r="E32" s="37"/>
      <c r="F32" s="37"/>
      <c r="G32" s="37"/>
      <c r="H32" s="37"/>
      <c r="I32" s="38" t="s">
        <v>64</v>
      </c>
    </row>
    <row r="33" spans="1:9">
      <c r="A33" s="7" t="s">
        <v>65</v>
      </c>
      <c r="B33" s="24">
        <f>B31+B32</f>
        <v>141345446</v>
      </c>
      <c r="C33" s="24">
        <f t="shared" ref="C33:H33" si="4">C31+C32</f>
        <v>215379499</v>
      </c>
      <c r="D33" s="24">
        <f t="shared" si="4"/>
        <v>216906861</v>
      </c>
      <c r="E33" s="24">
        <f t="shared" si="4"/>
        <v>208376020</v>
      </c>
      <c r="F33" s="24">
        <f t="shared" si="4"/>
        <v>216596157</v>
      </c>
      <c r="G33" s="24">
        <f t="shared" si="4"/>
        <v>186669901</v>
      </c>
      <c r="H33" s="24">
        <f t="shared" si="4"/>
        <v>187751534</v>
      </c>
      <c r="I33" s="11" t="s">
        <v>66</v>
      </c>
    </row>
    <row r="34" spans="1:9">
      <c r="A34" s="27" t="s">
        <v>67</v>
      </c>
      <c r="B34" s="27"/>
      <c r="C34" s="27"/>
      <c r="D34" s="27"/>
      <c r="E34" s="29"/>
      <c r="F34" s="29"/>
      <c r="G34" s="29"/>
      <c r="H34" s="29"/>
      <c r="I34" s="15" t="s">
        <v>68</v>
      </c>
    </row>
    <row r="35" spans="1:9">
      <c r="A35" s="16" t="s">
        <v>69</v>
      </c>
      <c r="B35" s="17">
        <v>5306730</v>
      </c>
      <c r="C35" s="17">
        <v>5360223</v>
      </c>
      <c r="D35" s="17">
        <v>2359640</v>
      </c>
      <c r="E35" s="18">
        <v>3540223</v>
      </c>
      <c r="F35" s="18">
        <v>4720538</v>
      </c>
      <c r="G35" s="18">
        <v>0</v>
      </c>
      <c r="H35" s="18">
        <v>418000</v>
      </c>
      <c r="I35" s="23" t="s">
        <v>70</v>
      </c>
    </row>
    <row r="36" spans="1:9" ht="20.25" customHeight="1">
      <c r="A36" s="16" t="s">
        <v>71</v>
      </c>
      <c r="B36" s="17">
        <v>76021748</v>
      </c>
      <c r="C36" s="17">
        <v>76021748</v>
      </c>
      <c r="D36" s="17"/>
      <c r="E36" s="18"/>
      <c r="F36" s="18"/>
      <c r="G36" s="18"/>
      <c r="H36" s="18"/>
      <c r="I36" s="19" t="s">
        <v>72</v>
      </c>
    </row>
    <row r="37" spans="1:9" ht="21">
      <c r="A37" s="16" t="s">
        <v>73</v>
      </c>
      <c r="B37" s="22">
        <v>646060</v>
      </c>
      <c r="C37" s="22">
        <v>968000</v>
      </c>
      <c r="D37" s="22">
        <v>936140</v>
      </c>
      <c r="E37" s="22">
        <v>766645</v>
      </c>
      <c r="F37" s="22">
        <v>800000</v>
      </c>
      <c r="G37" s="22">
        <v>400000</v>
      </c>
      <c r="H37" s="22">
        <v>200000</v>
      </c>
      <c r="I37" s="36" t="s">
        <v>74</v>
      </c>
    </row>
    <row r="38" spans="1:9">
      <c r="A38" s="7" t="s">
        <v>75</v>
      </c>
      <c r="B38" s="24">
        <f>SUM(B35:B37)</f>
        <v>81974538</v>
      </c>
      <c r="C38" s="24">
        <f>SUM(C35:C37)</f>
        <v>82349971</v>
      </c>
      <c r="D38" s="24">
        <f>SUM(D35:D37)</f>
        <v>3295780</v>
      </c>
      <c r="E38" s="24">
        <f t="shared" ref="E38:H38" si="5">SUM(E35:E37)</f>
        <v>4306868</v>
      </c>
      <c r="F38" s="24">
        <f t="shared" si="5"/>
        <v>5520538</v>
      </c>
      <c r="G38" s="24">
        <f t="shared" si="5"/>
        <v>400000</v>
      </c>
      <c r="H38" s="24">
        <f t="shared" si="5"/>
        <v>618000</v>
      </c>
      <c r="I38" s="11" t="s">
        <v>76</v>
      </c>
    </row>
    <row r="39" spans="1:9">
      <c r="A39" s="26" t="s">
        <v>77</v>
      </c>
      <c r="B39" s="26"/>
      <c r="C39" s="27"/>
      <c r="D39" s="27"/>
      <c r="E39" s="29"/>
      <c r="F39" s="29"/>
      <c r="G39" s="29"/>
      <c r="H39" s="29"/>
      <c r="I39" s="15" t="s">
        <v>78</v>
      </c>
    </row>
    <row r="40" spans="1:9">
      <c r="A40" s="16" t="s">
        <v>79</v>
      </c>
      <c r="B40" s="17">
        <v>660173</v>
      </c>
      <c r="C40" s="17">
        <v>1375245</v>
      </c>
      <c r="D40" s="17">
        <v>1180583</v>
      </c>
      <c r="E40" s="18">
        <v>1180315</v>
      </c>
      <c r="F40" s="18">
        <v>1696322</v>
      </c>
      <c r="G40" s="18">
        <v>858990</v>
      </c>
      <c r="H40" s="18">
        <v>440990</v>
      </c>
      <c r="I40" s="36" t="s">
        <v>80</v>
      </c>
    </row>
    <row r="41" spans="1:9">
      <c r="A41" s="16" t="s">
        <v>81</v>
      </c>
      <c r="B41" s="17">
        <v>7099926</v>
      </c>
      <c r="C41" s="17">
        <v>6926649</v>
      </c>
      <c r="D41" s="17">
        <v>7875288</v>
      </c>
      <c r="E41" s="18">
        <v>7860147</v>
      </c>
      <c r="F41" s="18">
        <v>5625528</v>
      </c>
      <c r="G41" s="18">
        <v>1531129</v>
      </c>
      <c r="H41" s="18">
        <v>1130253</v>
      </c>
      <c r="I41" s="23" t="s">
        <v>82</v>
      </c>
    </row>
    <row r="42" spans="1:9">
      <c r="A42" s="16" t="s">
        <v>83</v>
      </c>
      <c r="B42" s="17">
        <v>49388495</v>
      </c>
      <c r="C42" s="17">
        <v>48408331</v>
      </c>
      <c r="D42" s="17">
        <v>113524196</v>
      </c>
      <c r="E42" s="18">
        <v>103345623</v>
      </c>
      <c r="F42" s="18">
        <v>93453994</v>
      </c>
      <c r="G42" s="18">
        <v>89332412</v>
      </c>
      <c r="H42" s="18">
        <v>85003795</v>
      </c>
      <c r="I42" s="23" t="s">
        <v>84</v>
      </c>
    </row>
    <row r="43" spans="1:9">
      <c r="A43" s="16" t="s">
        <v>85</v>
      </c>
      <c r="B43" s="17">
        <v>1576970</v>
      </c>
      <c r="C43" s="17">
        <v>1835728</v>
      </c>
      <c r="D43" s="17">
        <v>1275776</v>
      </c>
      <c r="E43" s="18">
        <v>1329734</v>
      </c>
      <c r="F43" s="18">
        <v>2177524</v>
      </c>
      <c r="G43" s="18">
        <v>1850002</v>
      </c>
      <c r="H43" s="18">
        <v>1820414</v>
      </c>
      <c r="I43" s="19" t="s">
        <v>86</v>
      </c>
    </row>
    <row r="44" spans="1:9">
      <c r="A44" s="16" t="s">
        <v>87</v>
      </c>
      <c r="B44" s="17" t="s">
        <v>29</v>
      </c>
      <c r="C44" s="17" t="s">
        <v>29</v>
      </c>
      <c r="D44" s="17" t="s">
        <v>29</v>
      </c>
      <c r="E44" s="18">
        <v>0</v>
      </c>
      <c r="F44" s="18">
        <v>0</v>
      </c>
      <c r="G44" s="18">
        <v>1040875</v>
      </c>
      <c r="H44" s="18">
        <v>1040875</v>
      </c>
      <c r="I44" s="39" t="s">
        <v>88</v>
      </c>
    </row>
    <row r="45" spans="1:9">
      <c r="A45" s="16" t="s">
        <v>89</v>
      </c>
      <c r="B45" s="17" t="s">
        <v>29</v>
      </c>
      <c r="C45" s="17" t="s">
        <v>29</v>
      </c>
      <c r="D45" s="17" t="s">
        <v>29</v>
      </c>
      <c r="E45" s="18">
        <v>0</v>
      </c>
      <c r="F45" s="18">
        <v>0</v>
      </c>
      <c r="G45" s="18">
        <v>120096</v>
      </c>
      <c r="H45" s="18">
        <v>120096</v>
      </c>
      <c r="I45" s="23" t="s">
        <v>90</v>
      </c>
    </row>
    <row r="46" spans="1:9">
      <c r="A46" s="16" t="s">
        <v>91</v>
      </c>
      <c r="B46" s="16" t="s">
        <v>29</v>
      </c>
      <c r="C46" s="17" t="s">
        <v>29</v>
      </c>
      <c r="D46" s="17" t="s">
        <v>29</v>
      </c>
      <c r="E46" s="18">
        <v>0</v>
      </c>
      <c r="F46" s="18">
        <v>0</v>
      </c>
      <c r="G46" s="18">
        <v>8479004</v>
      </c>
      <c r="H46" s="18">
        <v>4963703</v>
      </c>
      <c r="I46" s="40" t="s">
        <v>92</v>
      </c>
    </row>
    <row r="47" spans="1:9">
      <c r="A47" s="16" t="s">
        <v>93</v>
      </c>
      <c r="B47" s="17">
        <v>10448640</v>
      </c>
      <c r="C47" s="17">
        <v>18651837</v>
      </c>
      <c r="D47" s="17">
        <v>16231923</v>
      </c>
      <c r="E47" s="18">
        <v>15537258</v>
      </c>
      <c r="F47" s="18">
        <v>20024358</v>
      </c>
      <c r="G47" s="18">
        <v>16212627</v>
      </c>
      <c r="H47" s="18">
        <v>14705180</v>
      </c>
      <c r="I47" s="19" t="s">
        <v>94</v>
      </c>
    </row>
    <row r="48" spans="1:9" ht="21">
      <c r="A48" s="16" t="s">
        <v>95</v>
      </c>
      <c r="B48" s="22">
        <v>4734500</v>
      </c>
      <c r="C48" s="22">
        <v>2269655</v>
      </c>
      <c r="D48" s="22">
        <v>3784714</v>
      </c>
      <c r="E48" s="22">
        <v>2965801</v>
      </c>
      <c r="F48" s="22">
        <v>3563739</v>
      </c>
      <c r="G48" s="22">
        <v>13932864</v>
      </c>
      <c r="H48" s="22">
        <v>1913704</v>
      </c>
      <c r="I48" s="19" t="s">
        <v>96</v>
      </c>
    </row>
    <row r="49" spans="1:9">
      <c r="A49" s="7" t="s">
        <v>97</v>
      </c>
      <c r="B49" s="24">
        <f>SUM(B40:B48)</f>
        <v>73908704</v>
      </c>
      <c r="C49" s="24">
        <f>SUM(C40:C48)</f>
        <v>79467445</v>
      </c>
      <c r="D49" s="24">
        <f>SUM(D40:D48)</f>
        <v>143872480</v>
      </c>
      <c r="E49" s="24">
        <f t="shared" ref="E49:H49" si="6">SUM(E40:E48)</f>
        <v>132218878</v>
      </c>
      <c r="F49" s="24">
        <f t="shared" si="6"/>
        <v>126541465</v>
      </c>
      <c r="G49" s="24">
        <f t="shared" si="6"/>
        <v>133357999</v>
      </c>
      <c r="H49" s="24">
        <f t="shared" si="6"/>
        <v>111139010</v>
      </c>
      <c r="I49" s="41" t="s">
        <v>98</v>
      </c>
    </row>
    <row r="50" spans="1:9">
      <c r="A50" s="27"/>
      <c r="B50" s="27"/>
      <c r="C50" s="27"/>
      <c r="D50" s="27"/>
      <c r="E50" s="42"/>
      <c r="F50" s="42"/>
      <c r="G50" s="42"/>
      <c r="H50" s="42"/>
      <c r="I50" s="43"/>
    </row>
    <row r="51" spans="1:9">
      <c r="A51" s="7" t="s">
        <v>99</v>
      </c>
      <c r="B51" s="24">
        <f>SUM(B49,B38,B33)</f>
        <v>297228688</v>
      </c>
      <c r="C51" s="24">
        <f>SUM(C49,C38,C33)</f>
        <v>377196915</v>
      </c>
      <c r="D51" s="24">
        <f>SUM(D49,D38,D33)</f>
        <v>364075121</v>
      </c>
      <c r="E51" s="24">
        <f>SUM(E49,E38,E33)</f>
        <v>344901766</v>
      </c>
      <c r="F51" s="24">
        <f>SUM(F49,F38,F33)</f>
        <v>348658160</v>
      </c>
      <c r="G51" s="24">
        <f>SUM(G49,G38,G33)-1</f>
        <v>320427899</v>
      </c>
      <c r="H51" s="24">
        <f>SUM(H49,H38,H33)-2</f>
        <v>299508542</v>
      </c>
      <c r="I51" s="41" t="s">
        <v>100</v>
      </c>
    </row>
    <row r="53" spans="1:9" hidden="1">
      <c r="B53" s="44">
        <f>B51-B22</f>
        <v>0</v>
      </c>
      <c r="C53" s="44">
        <f t="shared" ref="C53:H53" si="7">C51-C22</f>
        <v>0</v>
      </c>
      <c r="D53" s="44">
        <f t="shared" si="7"/>
        <v>0</v>
      </c>
      <c r="E53" s="44">
        <f t="shared" si="7"/>
        <v>0</v>
      </c>
      <c r="F53" s="44">
        <f t="shared" si="7"/>
        <v>0</v>
      </c>
      <c r="G53" s="44">
        <f t="shared" si="7"/>
        <v>0</v>
      </c>
      <c r="H53" s="44">
        <f t="shared" si="7"/>
        <v>0</v>
      </c>
    </row>
    <row r="57" spans="1:9">
      <c r="C57" s="4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المركز المالي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rkaddour</dc:creator>
  <cp:lastModifiedBy>rkaddour</cp:lastModifiedBy>
  <dcterms:created xsi:type="dcterms:W3CDTF">2014-12-16T09:40:12Z</dcterms:created>
  <dcterms:modified xsi:type="dcterms:W3CDTF">2014-12-16T09:43:54Z</dcterms:modified>
</cp:coreProperties>
</file>